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.243.31.48\研究支援室\【治験業務共有フォルダ】（平成29年度から）\12_治験関連規程・SOP\01_規程・標準業務手順書（SOP）関係\規程・SOP・様式改訂履歴\SOP_2022年6月29日（電磁化、全面改訂）\【旭医様式・ひな形】\"/>
    </mc:Choice>
  </mc:AlternateContent>
  <xr:revisionPtr revIDLastSave="0" documentId="13_ncr:1_{8C836A31-73D3-49B4-BDE9-2FF0F02ADF9F}" xr6:coauthVersionLast="36" xr6:coauthVersionMax="36" xr10:uidLastSave="{00000000-0000-0000-0000-000000000000}"/>
  <bookViews>
    <workbookView xWindow="0" yWindow="0" windowWidth="28800" windowHeight="10260" activeTab="1" xr2:uid="{00000000-000D-0000-FFFF-FFFF00000000}"/>
  </bookViews>
  <sheets>
    <sheet name="体外診断用医薬品（契約締結時）" sheetId="1" r:id="rId1"/>
    <sheet name="体外診断（継続審査・費用発生時) " sheetId="2" r:id="rId2"/>
  </sheets>
  <definedNames>
    <definedName name="_xlnm.Print_Area" localSheetId="1">'体外診断（継続審査・費用発生時) '!$A$1:$L$33</definedName>
  </definedNames>
  <calcPr calcId="191029"/>
</workbook>
</file>

<file path=xl/calcChain.xml><?xml version="1.0" encoding="utf-8"?>
<calcChain xmlns="http://schemas.openxmlformats.org/spreadsheetml/2006/main">
  <c r="I18" i="1" l="1"/>
  <c r="I16" i="1"/>
  <c r="I15" i="1"/>
  <c r="L28" i="2"/>
  <c r="L25" i="2"/>
  <c r="L24" i="2"/>
  <c r="L23" i="2"/>
  <c r="L20" i="2"/>
  <c r="L19" i="2"/>
  <c r="L16" i="2"/>
  <c r="L15" i="2"/>
  <c r="L22" i="2" l="1"/>
  <c r="L26" i="2" s="1"/>
  <c r="L27" i="2" s="1"/>
  <c r="L29" i="2" l="1"/>
  <c r="I19" i="1"/>
  <c r="I20" i="1" s="1"/>
  <c r="L30" i="2" l="1"/>
  <c r="L31" i="2" s="1"/>
  <c r="D32" i="2" s="1"/>
  <c r="I21" i="1"/>
  <c r="I22" i="1" l="1"/>
  <c r="I23" i="1" s="1"/>
  <c r="D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</authors>
  <commentList>
    <comment ref="D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研究企画係:</t>
        </r>
        <r>
          <rPr>
            <sz val="9"/>
            <color indexed="81"/>
            <rFont val="ＭＳ Ｐゴシック"/>
            <family val="3"/>
            <charset val="128"/>
          </rPr>
          <t xml:space="preserve">
社名をご記載ください。</t>
        </r>
      </text>
    </comment>
    <comment ref="D1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研究企画係:</t>
        </r>
        <r>
          <rPr>
            <sz val="9"/>
            <color indexed="81"/>
            <rFont val="ＭＳ Ｐゴシック"/>
            <family val="3"/>
            <charset val="128"/>
          </rPr>
          <t xml:space="preserve">
旭川医科大学病院での目標症例数をご記載ください。</t>
        </r>
      </text>
    </comment>
    <comment ref="I1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研究企画係:</t>
        </r>
        <r>
          <rPr>
            <sz val="9"/>
            <color indexed="81"/>
            <rFont val="ＭＳ Ｐゴシック"/>
            <family val="3"/>
            <charset val="128"/>
          </rPr>
          <t xml:space="preserve">
通常発生しません。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  <author>Ishioka</author>
  </authors>
  <commentList>
    <comment ref="A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こちらの様式7-2は四半期毎に旭川医科大学にて作成いたしますので、依頼者様からの作成・ご提出は不要です。
参考書類としてご覧ください。</t>
        </r>
      </text>
    </comment>
    <comment ref="D11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ここでいう症例数とは、今回の請求期間中に初回投与された症例数をカウントしています。</t>
        </r>
      </text>
    </comment>
    <comment ref="F15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年度更新の継続審査の時にのみ1件として算定・請求します。</t>
        </r>
      </text>
    </comment>
    <comment ref="F16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特別な対応が必要となった際のみ、算定・請求します。</t>
        </r>
      </text>
    </comment>
    <comment ref="F18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「旭医様式6_研究経費ポイント算出表」で確認します</t>
        </r>
      </text>
    </comment>
    <comment ref="H18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F23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4.実施症例数に同じ（自動入力）</t>
        </r>
      </text>
    </comment>
    <comment ref="D2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GCP省令第34条に定める期間を超えて文書を保管する場合、その超過期間分について保管費をいただきます。
治験終了時に、最終的な保管文書の量および保存期間を確認し請求いたします。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文書保管箱のサイズは3辺合計110cmです。
1箱にA4・厚さ10cmの文書保管ファイルが4冊程度入ります。</t>
        </r>
      </text>
    </comment>
  </commentList>
</comments>
</file>

<file path=xl/sharedStrings.xml><?xml version="1.0" encoding="utf-8"?>
<sst xmlns="http://schemas.openxmlformats.org/spreadsheetml/2006/main" count="144" uniqueCount="104">
  <si>
    <t>　備　　考</t>
    <rPh sb="1" eb="2">
      <t>ソナエ</t>
    </rPh>
    <rPh sb="4" eb="5">
      <t>コウ</t>
    </rPh>
    <phoneticPr fontId="2"/>
  </si>
  <si>
    <t>(1)+(2)</t>
    <phoneticPr fontId="2"/>
  </si>
  <si>
    <t xml:space="preserve">合　計 </t>
    <rPh sb="0" eb="1">
      <t>ア</t>
    </rPh>
    <rPh sb="2" eb="3">
      <t>ケイ</t>
    </rPh>
    <phoneticPr fontId="2"/>
  </si>
  <si>
    <t>(1)× 0.3</t>
    <phoneticPr fontId="2"/>
  </si>
  <si>
    <t>間接経費</t>
    <phoneticPr fontId="2"/>
  </si>
  <si>
    <t>(2)</t>
    <phoneticPr fontId="2"/>
  </si>
  <si>
    <t>(A+B+C+D)</t>
    <phoneticPr fontId="2"/>
  </si>
  <si>
    <t>直接経費</t>
    <rPh sb="0" eb="2">
      <t>チョクセツ</t>
    </rPh>
    <rPh sb="2" eb="4">
      <t>ケイヒ</t>
    </rPh>
    <phoneticPr fontId="2"/>
  </si>
  <si>
    <t>(1)</t>
    <phoneticPr fontId="2"/>
  </si>
  <si>
    <t>小　　　　計</t>
    <rPh sb="0" eb="1">
      <t>ショウ</t>
    </rPh>
    <rPh sb="5" eb="6">
      <t>ケイ</t>
    </rPh>
    <phoneticPr fontId="2"/>
  </si>
  <si>
    <t>（Ａ＋Ｂ＋Ｃ＋Ｄ①）× 0.1</t>
    <phoneticPr fontId="2"/>
  </si>
  <si>
    <t>②管理費</t>
    <phoneticPr fontId="2"/>
  </si>
  <si>
    <t>円 ＋ 消費税</t>
    <rPh sb="0" eb="1">
      <t>エン</t>
    </rPh>
    <rPh sb="4" eb="7">
      <t>ショウヒゼイ</t>
    </rPh>
    <phoneticPr fontId="2"/>
  </si>
  <si>
    <t xml:space="preserve">円　× </t>
    <rPh sb="0" eb="1">
      <t>エン</t>
    </rPh>
    <phoneticPr fontId="2"/>
  </si>
  <si>
    <t>①備品費
 （品名・規格・数量）</t>
    <phoneticPr fontId="2"/>
  </si>
  <si>
    <t>管理的経費</t>
    <phoneticPr fontId="2"/>
  </si>
  <si>
    <t>D</t>
    <phoneticPr fontId="2"/>
  </si>
  <si>
    <t xml:space="preserve"> </t>
    <phoneticPr fontId="2"/>
  </si>
  <si>
    <t>別紙「旅行計画及び旅費額算出内訳書」のとおり</t>
    <rPh sb="0" eb="2">
      <t>ベッシ</t>
    </rPh>
    <rPh sb="3" eb="5">
      <t>リョコウ</t>
    </rPh>
    <rPh sb="5" eb="7">
      <t>ケイカク</t>
    </rPh>
    <rPh sb="7" eb="8">
      <t>オヨ</t>
    </rPh>
    <rPh sb="9" eb="11">
      <t>リョヒ</t>
    </rPh>
    <rPh sb="11" eb="12">
      <t>ガク</t>
    </rPh>
    <rPh sb="12" eb="14">
      <t>サンシュツ</t>
    </rPh>
    <rPh sb="14" eb="16">
      <t>ウチワケ</t>
    </rPh>
    <rPh sb="16" eb="17">
      <t>ショ</t>
    </rPh>
    <phoneticPr fontId="2"/>
  </si>
  <si>
    <t>旅費</t>
    <rPh sb="0" eb="2">
      <t>リョヒ</t>
    </rPh>
    <phoneticPr fontId="2"/>
  </si>
  <si>
    <t>C</t>
    <phoneticPr fontId="2"/>
  </si>
  <si>
    <t>件 ×</t>
    <phoneticPr fontId="2"/>
  </si>
  <si>
    <t>治験開始準備費</t>
    <rPh sb="0" eb="2">
      <t>チケン</t>
    </rPh>
    <rPh sb="2" eb="4">
      <t>カイシ</t>
    </rPh>
    <rPh sb="4" eb="7">
      <t>ジュンビヒ</t>
    </rPh>
    <phoneticPr fontId="2"/>
  </si>
  <si>
    <t>臨床試験研究経費
基本料</t>
    <rPh sb="0" eb="2">
      <t>リンショウ</t>
    </rPh>
    <rPh sb="2" eb="4">
      <t>シケン</t>
    </rPh>
    <rPh sb="4" eb="6">
      <t>ケンキュウ</t>
    </rPh>
    <rPh sb="6" eb="8">
      <t>ケイヒ</t>
    </rPh>
    <rPh sb="9" eb="12">
      <t>キホンリョウ</t>
    </rPh>
    <phoneticPr fontId="2"/>
  </si>
  <si>
    <t>B</t>
    <phoneticPr fontId="2"/>
  </si>
  <si>
    <t>円 ＋ 消費税</t>
    <rPh sb="0" eb="1">
      <t>エン</t>
    </rPh>
    <phoneticPr fontId="2"/>
  </si>
  <si>
    <t>件 ×</t>
    <rPh sb="0" eb="1">
      <t>ケン</t>
    </rPh>
    <phoneticPr fontId="2"/>
  </si>
  <si>
    <t>初回審査費用</t>
    <rPh sb="0" eb="2">
      <t>ショカイ</t>
    </rPh>
    <rPh sb="2" eb="4">
      <t>シンサ</t>
    </rPh>
    <rPh sb="4" eb="6">
      <t>ヒヨウ</t>
    </rPh>
    <phoneticPr fontId="2"/>
  </si>
  <si>
    <t>審査等経費</t>
    <rPh sb="0" eb="2">
      <t>シンサ</t>
    </rPh>
    <rPh sb="2" eb="3">
      <t>トウ</t>
    </rPh>
    <rPh sb="3" eb="5">
      <t>ケイヒ</t>
    </rPh>
    <phoneticPr fontId="2"/>
  </si>
  <si>
    <t>A</t>
    <phoneticPr fontId="2"/>
  </si>
  <si>
    <t>金　額　（円）
（端数切捨て）</t>
    <rPh sb="0" eb="1">
      <t>キン</t>
    </rPh>
    <rPh sb="2" eb="3">
      <t>ガク</t>
    </rPh>
    <rPh sb="5" eb="6">
      <t>エン</t>
    </rPh>
    <rPh sb="9" eb="11">
      <t>ハスウ</t>
    </rPh>
    <rPh sb="11" eb="13">
      <t>キリス</t>
    </rPh>
    <phoneticPr fontId="2"/>
  </si>
  <si>
    <t>摘　　　　　　　　　　要</t>
    <rPh sb="0" eb="1">
      <t>テキ</t>
    </rPh>
    <rPh sb="11" eb="12">
      <t>ヨウ</t>
    </rPh>
    <phoneticPr fontId="2"/>
  </si>
  <si>
    <t>区分</t>
    <rPh sb="0" eb="2">
      <t>クブン</t>
    </rPh>
    <phoneticPr fontId="2"/>
  </si>
  <si>
    <t>研究経費内訳</t>
    <phoneticPr fontId="2"/>
  </si>
  <si>
    <t>５．</t>
  </si>
  <si>
    <t>：</t>
    <phoneticPr fontId="2"/>
  </si>
  <si>
    <t>目標とする症例数</t>
    <rPh sb="0" eb="2">
      <t>モクヒョウ</t>
    </rPh>
    <rPh sb="5" eb="8">
      <t>ショウレイスウ</t>
    </rPh>
    <phoneticPr fontId="2"/>
  </si>
  <si>
    <t>４．</t>
  </si>
  <si>
    <t>試験課題名</t>
    <rPh sb="0" eb="2">
      <t>シケン</t>
    </rPh>
    <rPh sb="2" eb="4">
      <t>カダイ</t>
    </rPh>
    <rPh sb="4" eb="5">
      <t>メイ</t>
    </rPh>
    <phoneticPr fontId="2"/>
  </si>
  <si>
    <t>３．</t>
  </si>
  <si>
    <t>試験依頼者</t>
    <rPh sb="0" eb="2">
      <t>シケン</t>
    </rPh>
    <phoneticPr fontId="2"/>
  </si>
  <si>
    <t>２．</t>
  </si>
  <si>
    <t>診療科（部）名　　　　</t>
  </si>
  <si>
    <t>１．</t>
    <phoneticPr fontId="2"/>
  </si>
  <si>
    <t>経費算出内訳書（体外診断用医薬品）</t>
    <rPh sb="0" eb="2">
      <t>ケイヒ</t>
    </rPh>
    <rPh sb="2" eb="4">
      <t>サンシュツ</t>
    </rPh>
    <rPh sb="4" eb="6">
      <t>ウチワケ</t>
    </rPh>
    <rPh sb="6" eb="7">
      <t>ショ</t>
    </rPh>
    <phoneticPr fontId="2"/>
  </si>
  <si>
    <t>≪契約締結時≫</t>
    <rPh sb="1" eb="3">
      <t>ケイヤク</t>
    </rPh>
    <rPh sb="3" eb="5">
      <t>テイケツ</t>
    </rPh>
    <rPh sb="5" eb="6">
      <t>ジ</t>
    </rPh>
    <phoneticPr fontId="2"/>
  </si>
  <si>
    <t>□医療機器　□再生医療等製品</t>
    <rPh sb="1" eb="3">
      <t>イリョウ</t>
    </rPh>
    <rPh sb="3" eb="5">
      <t>キキ</t>
    </rPh>
    <rPh sb="7" eb="9">
      <t>サイセイ</t>
    </rPh>
    <rPh sb="9" eb="11">
      <t>イリョウ</t>
    </rPh>
    <rPh sb="11" eb="12">
      <t>トウ</t>
    </rPh>
    <rPh sb="12" eb="14">
      <t>セイヒン</t>
    </rPh>
    <phoneticPr fontId="2"/>
  </si>
  <si>
    <t>□医薬品</t>
    <rPh sb="1" eb="4">
      <t>イヤクヒン</t>
    </rPh>
    <phoneticPr fontId="2"/>
  </si>
  <si>
    <t>□製造販売後臨床試験</t>
    <rPh sb="1" eb="3">
      <t>セイゾウ</t>
    </rPh>
    <rPh sb="3" eb="6">
      <t>ハンバイゴ</t>
    </rPh>
    <rPh sb="6" eb="8">
      <t>リンショウ</t>
    </rPh>
    <rPh sb="8" eb="10">
      <t>シケン</t>
    </rPh>
    <phoneticPr fontId="2"/>
  </si>
  <si>
    <t>□治験</t>
    <rPh sb="1" eb="3">
      <t>チケン</t>
    </rPh>
    <phoneticPr fontId="2"/>
  </si>
  <si>
    <t>区分</t>
    <phoneticPr fontId="2"/>
  </si>
  <si>
    <t>整理番号</t>
    <phoneticPr fontId="2"/>
  </si>
  <si>
    <t>旭医様式7-1（体外診断）</t>
    <rPh sb="0" eb="4">
      <t>キョクイヨウシキ</t>
    </rPh>
    <rPh sb="8" eb="10">
      <t>タイガイ</t>
    </rPh>
    <rPh sb="10" eb="12">
      <t>シンダン</t>
    </rPh>
    <phoneticPr fontId="2"/>
  </si>
  <si>
    <t>(1)＋(2)</t>
    <phoneticPr fontId="2"/>
  </si>
  <si>
    <t>（A+B+C+D+E）</t>
    <phoneticPr fontId="2"/>
  </si>
  <si>
    <t>消費税</t>
    <rPh sb="0" eb="3">
      <t>ショウヒゼイ</t>
    </rPh>
    <phoneticPr fontId="2"/>
  </si>
  <si>
    <t>円　＋</t>
    <rPh sb="0" eb="1">
      <t>エン</t>
    </rPh>
    <phoneticPr fontId="2"/>
  </si>
  <si>
    <t>件　×</t>
  </si>
  <si>
    <t>上記以外に発生する費用</t>
    <rPh sb="0" eb="2">
      <t>ジョウキ</t>
    </rPh>
    <rPh sb="2" eb="4">
      <t>イガイ</t>
    </rPh>
    <rPh sb="5" eb="7">
      <t>ハッセイ</t>
    </rPh>
    <rPh sb="9" eb="11">
      <t>ヒヨウ</t>
    </rPh>
    <phoneticPr fontId="2"/>
  </si>
  <si>
    <t>その他の経費</t>
    <rPh sb="2" eb="3">
      <t>タ</t>
    </rPh>
    <rPh sb="4" eb="6">
      <t>ケイヒ</t>
    </rPh>
    <phoneticPr fontId="2"/>
  </si>
  <si>
    <t>E</t>
    <phoneticPr fontId="2"/>
  </si>
  <si>
    <t>（A+B+C+D①～②＋E）× 0.1</t>
    <phoneticPr fontId="2"/>
  </si>
  <si>
    <t>③管理費</t>
    <phoneticPr fontId="2"/>
  </si>
  <si>
    <t>年×</t>
    <rPh sb="0" eb="1">
      <t>ネン</t>
    </rPh>
    <phoneticPr fontId="2"/>
  </si>
  <si>
    <t>箱 ×</t>
    <rPh sb="0" eb="1">
      <t>ハコ</t>
    </rPh>
    <phoneticPr fontId="2"/>
  </si>
  <si>
    <t>②文書保管費</t>
    <rPh sb="1" eb="3">
      <t>ブンショ</t>
    </rPh>
    <rPh sb="3" eb="6">
      <t>ホカンヒ</t>
    </rPh>
    <phoneticPr fontId="2"/>
  </si>
  <si>
    <t>症例 ×</t>
    <rPh sb="0" eb="2">
      <t>ショウレイ</t>
    </rPh>
    <phoneticPr fontId="2"/>
  </si>
  <si>
    <t>①賃金（脱落症例）</t>
    <rPh sb="4" eb="6">
      <t>ダツラク</t>
    </rPh>
    <rPh sb="6" eb="8">
      <t>ショウレイ</t>
    </rPh>
    <phoneticPr fontId="2"/>
  </si>
  <si>
    <t>回</t>
    <rPh sb="0" eb="1">
      <t>カイ</t>
    </rPh>
    <phoneticPr fontId="2"/>
  </si>
  <si>
    <t>円 ×</t>
    <rPh sb="0" eb="1">
      <t>エン</t>
    </rPh>
    <phoneticPr fontId="2"/>
  </si>
  <si>
    <t>来院回数の
      総和</t>
    <rPh sb="0" eb="2">
      <t>ライイン</t>
    </rPh>
    <rPh sb="2" eb="4">
      <t>カイスウ</t>
    </rPh>
    <rPh sb="12" eb="14">
      <t>ソウワ</t>
    </rPh>
    <phoneticPr fontId="2"/>
  </si>
  <si>
    <t>単　価</t>
    <rPh sb="0" eb="1">
      <t>タン</t>
    </rPh>
    <rPh sb="2" eb="3">
      <t>アタイ</t>
    </rPh>
    <phoneticPr fontId="2"/>
  </si>
  <si>
    <t>被験者負担
軽減費</t>
    <phoneticPr fontId="2"/>
  </si>
  <si>
    <t>例　×</t>
    <rPh sb="0" eb="1">
      <t>レイ</t>
    </rPh>
    <phoneticPr fontId="2"/>
  </si>
  <si>
    <t>（</t>
    <phoneticPr fontId="2"/>
  </si>
  <si>
    <t>脱落症例費</t>
    <rPh sb="0" eb="2">
      <t>ダツラク</t>
    </rPh>
    <rPh sb="2" eb="4">
      <t>ショウレイ</t>
    </rPh>
    <rPh sb="4" eb="5">
      <t>ヒ</t>
    </rPh>
    <phoneticPr fontId="2"/>
  </si>
  <si>
    <t>×</t>
    <phoneticPr fontId="2"/>
  </si>
  <si>
    <t>×1例目 ）</t>
    <rPh sb="2" eb="4">
      <t>レイメ</t>
    </rPh>
    <phoneticPr fontId="2"/>
  </si>
  <si>
    <t>例 ＋</t>
    <rPh sb="0" eb="1">
      <t>レイ</t>
    </rPh>
    <phoneticPr fontId="2"/>
  </si>
  <si>
    <t>□　2例目以降</t>
    <rPh sb="3" eb="5">
      <t>レイメ</t>
    </rPh>
    <rPh sb="5" eb="7">
      <t>イコウ</t>
    </rPh>
    <phoneticPr fontId="2"/>
  </si>
  <si>
    <t>（1症例あたりのポイント×症例数）
　　　　　　＋（1例目のみ１契約あたりのポイント）</t>
    <rPh sb="27" eb="28">
      <t>レイ</t>
    </rPh>
    <rPh sb="28" eb="29">
      <t>メ</t>
    </rPh>
    <phoneticPr fontId="2"/>
  </si>
  <si>
    <t>□　1例目</t>
    <rPh sb="3" eb="5">
      <t>レイメ</t>
    </rPh>
    <phoneticPr fontId="2"/>
  </si>
  <si>
    <t>臨床試験研究経費</t>
    <phoneticPr fontId="2"/>
  </si>
  <si>
    <t>件　×</t>
    <phoneticPr fontId="2"/>
  </si>
  <si>
    <t>通常開催以外の特別な対応</t>
    <phoneticPr fontId="2"/>
  </si>
  <si>
    <t>件　×</t>
    <phoneticPr fontId="2"/>
  </si>
  <si>
    <t>継続審査費用</t>
    <rPh sb="0" eb="2">
      <t>ケイゾク</t>
    </rPh>
    <rPh sb="2" eb="4">
      <t>シンサ</t>
    </rPh>
    <rPh sb="4" eb="6">
      <t>ヒヨウ</t>
    </rPh>
    <phoneticPr fontId="2"/>
  </si>
  <si>
    <t>審査等経費</t>
    <phoneticPr fontId="2"/>
  </si>
  <si>
    <t>研究経費内訳</t>
  </si>
  <si>
    <t>5.　</t>
  </si>
  <si>
    <t>実施症例数     :</t>
    <rPh sb="0" eb="2">
      <t>ジッシ</t>
    </rPh>
    <rPh sb="2" eb="4">
      <t>ショウレイ</t>
    </rPh>
    <phoneticPr fontId="2"/>
  </si>
  <si>
    <t>4.　</t>
  </si>
  <si>
    <t>治験課題名     :</t>
    <rPh sb="0" eb="2">
      <t>チケン</t>
    </rPh>
    <rPh sb="2" eb="4">
      <t>カダイ</t>
    </rPh>
    <rPh sb="4" eb="5">
      <t>メイ</t>
    </rPh>
    <phoneticPr fontId="2"/>
  </si>
  <si>
    <t>3.　</t>
  </si>
  <si>
    <t>治験依頼者     :</t>
    <phoneticPr fontId="2"/>
  </si>
  <si>
    <t>2.　</t>
  </si>
  <si>
    <t>診療科（部）名 :　　　　</t>
    <phoneticPr fontId="2"/>
  </si>
  <si>
    <t>1.　</t>
    <phoneticPr fontId="2"/>
  </si>
  <si>
    <t>≪西暦　　　　年　　月～　　年　　月≫</t>
    <rPh sb="1" eb="3">
      <t>セイレキ</t>
    </rPh>
    <rPh sb="14" eb="15">
      <t>ネン</t>
    </rPh>
    <phoneticPr fontId="2"/>
  </si>
  <si>
    <t>区分</t>
    <phoneticPr fontId="2"/>
  </si>
  <si>
    <t>整理番号</t>
    <phoneticPr fontId="2"/>
  </si>
  <si>
    <t>旭医様式7-2（体外診断）</t>
    <rPh sb="0" eb="1">
      <t>キョク</t>
    </rPh>
    <rPh sb="1" eb="2">
      <t>イ</t>
    </rPh>
    <rPh sb="2" eb="4">
      <t>ヨウシキ</t>
    </rPh>
    <rPh sb="8" eb="10">
      <t>タイガイ</t>
    </rPh>
    <rPh sb="10" eb="12">
      <t>シンダン</t>
    </rPh>
    <phoneticPr fontId="2"/>
  </si>
  <si>
    <t>経費算出内訳書(体外診断用医薬品）</t>
    <rPh sb="0" eb="2">
      <t>ケイヒ</t>
    </rPh>
    <rPh sb="2" eb="4">
      <t>サンシュツ</t>
    </rPh>
    <rPh sb="4" eb="6">
      <t>ウチワケ</t>
    </rPh>
    <rPh sb="6" eb="7">
      <t>ショ</t>
    </rPh>
    <rPh sb="8" eb="10">
      <t>タイガイ</t>
    </rPh>
    <rPh sb="10" eb="12">
      <t>シンダン</t>
    </rPh>
    <rPh sb="12" eb="13">
      <t>ヨウ</t>
    </rPh>
    <rPh sb="13" eb="16">
      <t>イヤクヒン</t>
    </rPh>
    <phoneticPr fontId="2"/>
  </si>
  <si>
    <t>①賃金（症例登録時・1年間経過時）</t>
    <rPh sb="4" eb="6">
      <t>ショウレイ</t>
    </rPh>
    <rPh sb="6" eb="8">
      <t>トウロク</t>
    </rPh>
    <rPh sb="8" eb="9">
      <t>ジ</t>
    </rPh>
    <rPh sb="11" eb="13">
      <t>ネンカン</t>
    </rPh>
    <rPh sb="13" eb="15">
      <t>ケイカ</t>
    </rPh>
    <rPh sb="15" eb="16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</si>
</sst>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&quot;（うち消費税額　&quot;#,##0&quot;　円）&quot;"/>
    <numFmt numFmtId="178" formatCode="#,##0&quot;例&quot;"/>
    <numFmt numFmtId="179" formatCode="#,##0_ "/>
    <numFmt numFmtId="180" formatCode="#,##0&quot;     例&quot;"/>
  </numFmts>
  <fonts count="14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>
      <alignment vertical="center"/>
    </xf>
  </cellStyleXfs>
  <cellXfs count="230">
    <xf numFmtId="0" fontId="0" fillId="0" borderId="0" xfId="0"/>
    <xf numFmtId="0" fontId="1" fillId="0" borderId="0" xfId="0" applyFont="1"/>
    <xf numFmtId="0" fontId="3" fillId="0" borderId="0" xfId="0" applyFont="1"/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76" fontId="1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3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9" fontId="1" fillId="0" borderId="8" xfId="0" quotePrefix="1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shrinkToFit="1"/>
    </xf>
    <xf numFmtId="176" fontId="1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/>
    </xf>
    <xf numFmtId="0" fontId="1" fillId="0" borderId="10" xfId="0" applyFont="1" applyBorder="1" applyAlignment="1">
      <alignment vertical="center" shrinkToFit="1"/>
    </xf>
    <xf numFmtId="176" fontId="1" fillId="0" borderId="25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vertical="center" wrapText="1" shrinkToFit="1"/>
    </xf>
    <xf numFmtId="3" fontId="3" fillId="0" borderId="21" xfId="0" applyNumberFormat="1" applyFont="1" applyBorder="1" applyAlignment="1">
      <alignment vertical="center" wrapText="1" shrinkToFit="1"/>
    </xf>
    <xf numFmtId="0" fontId="3" fillId="0" borderId="21" xfId="0" applyFont="1" applyBorder="1" applyAlignment="1">
      <alignment vertical="center" wrapText="1" shrinkToFit="1"/>
    </xf>
    <xf numFmtId="0" fontId="3" fillId="0" borderId="21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right" vertical="center"/>
    </xf>
    <xf numFmtId="49" fontId="3" fillId="0" borderId="32" xfId="0" applyNumberFormat="1" applyFont="1" applyBorder="1" applyAlignment="1">
      <alignment vertical="center" wrapText="1" shrinkToFit="1"/>
    </xf>
    <xf numFmtId="3" fontId="3" fillId="0" borderId="32" xfId="0" applyNumberFormat="1" applyFont="1" applyBorder="1" applyAlignment="1">
      <alignment vertical="center" wrapText="1" shrinkToFit="1"/>
    </xf>
    <xf numFmtId="0" fontId="3" fillId="0" borderId="32" xfId="0" applyFont="1" applyBorder="1" applyAlignment="1">
      <alignment vertical="center" wrapText="1" shrinkToFit="1"/>
    </xf>
    <xf numFmtId="0" fontId="1" fillId="0" borderId="33" xfId="0" applyFont="1" applyBorder="1" applyAlignment="1">
      <alignment vertical="center" wrapText="1" shrinkToFit="1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3" xfId="0" applyFont="1" applyBorder="1" applyAlignment="1"/>
    <xf numFmtId="0" fontId="1" fillId="0" borderId="0" xfId="0" quotePrefix="1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/>
    <xf numFmtId="0" fontId="1" fillId="0" borderId="21" xfId="0" quotePrefix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2" xfId="0" applyFont="1" applyBorder="1" applyAlignment="1">
      <alignment horizontal="center"/>
    </xf>
    <xf numFmtId="0" fontId="1" fillId="0" borderId="32" xfId="0" quotePrefix="1" applyFont="1" applyBorder="1" applyAlignment="1">
      <alignment horizontal="center"/>
    </xf>
    <xf numFmtId="0" fontId="1" fillId="0" borderId="32" xfId="0" applyFont="1" applyBorder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>
      <alignment horizontal="right"/>
    </xf>
    <xf numFmtId="0" fontId="6" fillId="0" borderId="0" xfId="0" applyFont="1" applyFill="1" applyAlignment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177" fontId="1" fillId="0" borderId="7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 wrapText="1"/>
    </xf>
    <xf numFmtId="177" fontId="1" fillId="0" borderId="11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176" fontId="1" fillId="0" borderId="9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 shrinkToFit="1"/>
    </xf>
    <xf numFmtId="3" fontId="3" fillId="0" borderId="0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vertical="center" wrapText="1" shrinkToFit="1"/>
    </xf>
    <xf numFmtId="0" fontId="1" fillId="0" borderId="11" xfId="0" applyFont="1" applyBorder="1" applyAlignment="1">
      <alignment vertical="center" wrapText="1" shrinkToFi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36" xfId="0" quotePrefix="1" applyFont="1" applyBorder="1" applyAlignment="1">
      <alignment horizontal="center" vertical="center"/>
    </xf>
    <xf numFmtId="0" fontId="1" fillId="0" borderId="33" xfId="0" applyFont="1" applyBorder="1" applyAlignment="1">
      <alignment vertical="center" shrinkToFit="1"/>
    </xf>
    <xf numFmtId="3" fontId="12" fillId="0" borderId="0" xfId="0" applyNumberFormat="1" applyFont="1"/>
    <xf numFmtId="49" fontId="3" fillId="0" borderId="20" xfId="0" applyNumberFormat="1" applyFont="1" applyFill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vertical="center" shrinkToFit="1"/>
    </xf>
    <xf numFmtId="176" fontId="1" fillId="0" borderId="37" xfId="0" applyNumberFormat="1" applyFont="1" applyBorder="1" applyAlignment="1">
      <alignment horizontal="right" vertical="center"/>
    </xf>
    <xf numFmtId="0" fontId="3" fillId="0" borderId="33" xfId="0" applyFont="1" applyFill="1" applyBorder="1" applyAlignment="1">
      <alignment horizontal="center" vertical="center" shrinkToFit="1"/>
    </xf>
    <xf numFmtId="3" fontId="3" fillId="0" borderId="32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2" borderId="32" xfId="0" applyNumberFormat="1" applyFont="1" applyFill="1" applyBorder="1" applyAlignment="1">
      <alignment horizontal="center" vertical="center" shrinkToFit="1"/>
    </xf>
    <xf numFmtId="0" fontId="1" fillId="0" borderId="34" xfId="0" applyFont="1" applyBorder="1" applyAlignment="1">
      <alignment vertical="center" shrinkToFit="1"/>
    </xf>
    <xf numFmtId="0" fontId="1" fillId="0" borderId="10" xfId="0" applyFont="1" applyBorder="1" applyAlignment="1">
      <alignment vertical="center" wrapText="1"/>
    </xf>
    <xf numFmtId="176" fontId="1" fillId="0" borderId="38" xfId="0" applyNumberFormat="1" applyFont="1" applyBorder="1" applyAlignment="1">
      <alignment horizontal="right" vertical="center"/>
    </xf>
    <xf numFmtId="0" fontId="3" fillId="0" borderId="39" xfId="0" applyFont="1" applyFill="1" applyBorder="1" applyAlignment="1">
      <alignment horizontal="center" vertical="center" shrinkToFit="1"/>
    </xf>
    <xf numFmtId="3" fontId="3" fillId="0" borderId="39" xfId="0" applyNumberFormat="1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2" borderId="39" xfId="0" applyNumberFormat="1" applyFont="1" applyFill="1" applyBorder="1" applyAlignment="1">
      <alignment horizontal="center" vertical="center" shrinkToFit="1"/>
    </xf>
    <xf numFmtId="0" fontId="1" fillId="0" borderId="40" xfId="0" applyFont="1" applyBorder="1" applyAlignment="1">
      <alignment vertical="center" shrinkToFit="1"/>
    </xf>
    <xf numFmtId="0" fontId="1" fillId="0" borderId="41" xfId="0" applyFont="1" applyBorder="1" applyAlignment="1">
      <alignment vertical="center" wrapText="1" shrinkToFit="1"/>
    </xf>
    <xf numFmtId="0" fontId="1" fillId="0" borderId="26" xfId="0" applyFont="1" applyBorder="1" applyAlignment="1">
      <alignment vertical="center" wrapText="1"/>
    </xf>
    <xf numFmtId="0" fontId="3" fillId="2" borderId="32" xfId="0" applyFont="1" applyFill="1" applyBorder="1" applyAlignment="1">
      <alignment vertical="center" wrapText="1" shrinkToFit="1"/>
    </xf>
    <xf numFmtId="179" fontId="3" fillId="2" borderId="32" xfId="0" applyNumberFormat="1" applyFont="1" applyFill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3" fillId="0" borderId="23" xfId="0" applyFont="1" applyBorder="1" applyAlignment="1">
      <alignment vertical="center" wrapText="1" shrinkToFit="1"/>
    </xf>
    <xf numFmtId="3" fontId="3" fillId="0" borderId="23" xfId="0" applyNumberFormat="1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vertical="center" shrinkToFit="1"/>
    </xf>
    <xf numFmtId="0" fontId="3" fillId="0" borderId="23" xfId="0" applyFont="1" applyBorder="1" applyAlignment="1">
      <alignment horizontal="center" vertical="center" wrapText="1" shrinkToFit="1"/>
    </xf>
    <xf numFmtId="0" fontId="1" fillId="0" borderId="27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3" fontId="3" fillId="0" borderId="32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1" fillId="0" borderId="28" xfId="0" applyFont="1" applyBorder="1" applyAlignment="1">
      <alignment horizontal="left" vertical="center" wrapText="1" shrinkToFit="1"/>
    </xf>
    <xf numFmtId="0" fontId="3" fillId="0" borderId="32" xfId="0" applyFont="1" applyFill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1" fillId="0" borderId="34" xfId="0" applyFont="1" applyBorder="1" applyAlignment="1">
      <alignment vertical="center" wrapText="1" shrinkToFit="1"/>
    </xf>
    <xf numFmtId="0" fontId="1" fillId="0" borderId="32" xfId="0" applyFont="1" applyBorder="1" applyAlignment="1">
      <alignment vertical="center" wrapText="1" shrinkToFit="1"/>
    </xf>
    <xf numFmtId="3" fontId="3" fillId="2" borderId="0" xfId="0" applyNumberFormat="1" applyFont="1" applyFill="1" applyBorder="1" applyAlignment="1">
      <alignment horizontal="center" vertical="center" wrapText="1" shrinkToFit="1"/>
    </xf>
    <xf numFmtId="0" fontId="3" fillId="2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 shrinkToFit="1"/>
    </xf>
    <xf numFmtId="0" fontId="3" fillId="0" borderId="34" xfId="0" applyFont="1" applyBorder="1" applyAlignment="1">
      <alignment vertical="center" wrapText="1" shrinkToFit="1"/>
    </xf>
    <xf numFmtId="0" fontId="1" fillId="0" borderId="43" xfId="0" applyFont="1" applyBorder="1" applyAlignment="1">
      <alignment vertical="center" wrapText="1"/>
    </xf>
    <xf numFmtId="176" fontId="1" fillId="0" borderId="45" xfId="0" applyNumberFormat="1" applyFont="1" applyBorder="1" applyAlignment="1">
      <alignment horizontal="right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3" fontId="3" fillId="0" borderId="47" xfId="0" applyNumberFormat="1" applyFont="1" applyBorder="1" applyAlignment="1">
      <alignment vertical="center" wrapText="1" shrinkToFit="1"/>
    </xf>
    <xf numFmtId="0" fontId="3" fillId="2" borderId="47" xfId="0" applyFont="1" applyFill="1" applyBorder="1" applyAlignment="1">
      <alignment horizontal="center" vertical="center" wrapText="1" shrinkToFit="1"/>
    </xf>
    <xf numFmtId="0" fontId="3" fillId="0" borderId="48" xfId="0" applyFont="1" applyBorder="1" applyAlignment="1">
      <alignment vertical="center" wrapText="1" shrinkToFit="1"/>
    </xf>
    <xf numFmtId="0" fontId="1" fillId="0" borderId="49" xfId="0" applyFont="1" applyBorder="1" applyAlignment="1">
      <alignment vertical="center" wrapText="1"/>
    </xf>
    <xf numFmtId="0" fontId="1" fillId="0" borderId="50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quotePrefix="1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80" fontId="1" fillId="0" borderId="21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49" fontId="1" fillId="0" borderId="21" xfId="0" quotePrefix="1" applyNumberFormat="1" applyFont="1" applyBorder="1" applyAlignment="1">
      <alignment horizontal="left" vertical="center"/>
    </xf>
    <xf numFmtId="49" fontId="1" fillId="0" borderId="32" xfId="0" quotePrefix="1" applyNumberFormat="1" applyFont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" fillId="0" borderId="21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78" fontId="1" fillId="0" borderId="21" xfId="0" applyNumberFormat="1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32" xfId="0" applyFont="1" applyBorder="1" applyAlignment="1">
      <alignment horizontal="left"/>
    </xf>
    <xf numFmtId="3" fontId="3" fillId="2" borderId="39" xfId="0" applyNumberFormat="1" applyFont="1" applyFill="1" applyBorder="1" applyAlignment="1">
      <alignment horizontal="center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shrinkToFit="1"/>
    </xf>
    <xf numFmtId="176" fontId="3" fillId="0" borderId="32" xfId="0" applyNumberFormat="1" applyFont="1" applyFill="1" applyBorder="1" applyAlignment="1">
      <alignment horizontal="center" vertical="center" shrinkToFit="1"/>
    </xf>
    <xf numFmtId="176" fontId="3" fillId="2" borderId="17" xfId="0" applyNumberFormat="1" applyFont="1" applyFill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176" fontId="3" fillId="0" borderId="32" xfId="0" applyNumberFormat="1" applyFont="1" applyFill="1" applyBorder="1" applyAlignment="1">
      <alignment horizontal="center" vertical="center" wrapText="1" shrinkToFit="1"/>
    </xf>
    <xf numFmtId="0" fontId="1" fillId="0" borderId="52" xfId="0" quotePrefix="1" applyFont="1" applyBorder="1" applyAlignment="1">
      <alignment horizontal="center" vertical="center"/>
    </xf>
    <xf numFmtId="0" fontId="1" fillId="0" borderId="44" xfId="0" quotePrefix="1" applyFont="1" applyBorder="1" applyAlignment="1">
      <alignment horizontal="center" vertical="center"/>
    </xf>
    <xf numFmtId="0" fontId="1" fillId="0" borderId="51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176" fontId="3" fillId="0" borderId="47" xfId="0" applyNumberFormat="1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 wrapText="1" shrinkToFit="1"/>
    </xf>
    <xf numFmtId="0" fontId="1" fillId="0" borderId="2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9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5"/>
  <sheetViews>
    <sheetView view="pageBreakPreview" zoomScaleNormal="100" zoomScaleSheetLayoutView="100" workbookViewId="0">
      <selection activeCell="K22" sqref="K22"/>
    </sheetView>
  </sheetViews>
  <sheetFormatPr defaultRowHeight="12" x14ac:dyDescent="0.15"/>
  <cols>
    <col min="1" max="1" width="4.5" style="1" customWidth="1"/>
    <col min="2" max="2" width="20.125" style="1" customWidth="1"/>
    <col min="3" max="3" width="3.375" style="1" customWidth="1"/>
    <col min="4" max="4" width="23.75" style="1" customWidth="1"/>
    <col min="5" max="5" width="3.75" style="2" customWidth="1"/>
    <col min="6" max="6" width="5.25" style="2" customWidth="1"/>
    <col min="7" max="7" width="7.125" style="2" customWidth="1"/>
    <col min="8" max="8" width="13.5" style="2" customWidth="1"/>
    <col min="9" max="9" width="12.5" style="2" customWidth="1"/>
    <col min="10" max="10" width="16.5" style="1" customWidth="1"/>
    <col min="11" max="16384" width="9" style="1"/>
  </cols>
  <sheetData>
    <row r="1" spans="1:10" ht="15" customHeight="1" x14ac:dyDescent="0.15">
      <c r="A1" s="1" t="s">
        <v>52</v>
      </c>
    </row>
    <row r="2" spans="1:10" ht="14.25" customHeight="1" x14ac:dyDescent="0.15">
      <c r="E2" s="190" t="s">
        <v>51</v>
      </c>
      <c r="F2" s="191"/>
      <c r="G2" s="82"/>
      <c r="H2" s="81"/>
      <c r="I2" s="80"/>
    </row>
    <row r="3" spans="1:10" ht="14.25" customHeight="1" x14ac:dyDescent="0.15">
      <c r="E3" s="192" t="s">
        <v>50</v>
      </c>
      <c r="F3" s="193"/>
      <c r="G3" s="82" t="s">
        <v>49</v>
      </c>
      <c r="H3" s="81" t="s">
        <v>48</v>
      </c>
      <c r="I3" s="80"/>
    </row>
    <row r="4" spans="1:10" ht="16.5" customHeight="1" x14ac:dyDescent="0.15">
      <c r="E4" s="194"/>
      <c r="F4" s="195"/>
      <c r="G4" s="82" t="s">
        <v>47</v>
      </c>
      <c r="H4" s="81" t="s">
        <v>46</v>
      </c>
      <c r="I4" s="80"/>
    </row>
    <row r="5" spans="1:10" ht="15" customHeight="1" x14ac:dyDescent="0.15">
      <c r="A5" s="79"/>
      <c r="B5" s="79"/>
      <c r="I5" s="78" t="s">
        <v>45</v>
      </c>
    </row>
    <row r="6" spans="1:10" ht="21" x14ac:dyDescent="0.2">
      <c r="A6" s="196" t="s">
        <v>44</v>
      </c>
      <c r="B6" s="196"/>
      <c r="C6" s="196"/>
      <c r="D6" s="196"/>
      <c r="E6" s="196"/>
      <c r="F6" s="196"/>
      <c r="G6" s="196"/>
      <c r="H6" s="196"/>
      <c r="I6" s="196"/>
      <c r="J6" s="77"/>
    </row>
    <row r="7" spans="1:10" ht="14.25" customHeight="1" x14ac:dyDescent="0.15">
      <c r="A7" s="75"/>
      <c r="B7" s="75"/>
      <c r="C7" s="75"/>
      <c r="D7" s="75"/>
      <c r="E7" s="76"/>
      <c r="F7" s="76"/>
      <c r="G7" s="76"/>
      <c r="H7" s="76"/>
      <c r="I7" s="76"/>
      <c r="J7" s="75"/>
    </row>
    <row r="8" spans="1:10" ht="21.75" customHeight="1" x14ac:dyDescent="0.15">
      <c r="A8" s="73" t="s">
        <v>43</v>
      </c>
      <c r="B8" s="74" t="s">
        <v>42</v>
      </c>
      <c r="C8" s="72" t="s">
        <v>35</v>
      </c>
      <c r="D8" s="197"/>
      <c r="E8" s="197"/>
      <c r="F8" s="197"/>
      <c r="G8" s="197"/>
      <c r="H8" s="197"/>
      <c r="I8" s="71"/>
      <c r="J8" s="61"/>
    </row>
    <row r="9" spans="1:10" ht="21.75" customHeight="1" x14ac:dyDescent="0.15">
      <c r="A9" s="69" t="s">
        <v>41</v>
      </c>
      <c r="B9" s="68" t="s">
        <v>40</v>
      </c>
      <c r="C9" s="67" t="s">
        <v>35</v>
      </c>
      <c r="D9" s="166"/>
      <c r="E9" s="166"/>
      <c r="F9" s="166"/>
      <c r="G9" s="166"/>
      <c r="H9" s="166"/>
      <c r="I9" s="71"/>
      <c r="J9" s="61"/>
    </row>
    <row r="10" spans="1:10" ht="21.75" customHeight="1" x14ac:dyDescent="0.15">
      <c r="A10" s="73" t="s">
        <v>39</v>
      </c>
      <c r="B10" s="68" t="s">
        <v>38</v>
      </c>
      <c r="C10" s="72" t="s">
        <v>35</v>
      </c>
      <c r="D10" s="166"/>
      <c r="E10" s="166"/>
      <c r="F10" s="166"/>
      <c r="G10" s="166"/>
      <c r="H10" s="166"/>
      <c r="I10" s="71"/>
      <c r="J10" s="70"/>
    </row>
    <row r="11" spans="1:10" ht="21.75" customHeight="1" x14ac:dyDescent="0.15">
      <c r="A11" s="69" t="s">
        <v>37</v>
      </c>
      <c r="B11" s="68" t="s">
        <v>36</v>
      </c>
      <c r="C11" s="67" t="s">
        <v>35</v>
      </c>
      <c r="D11" s="170"/>
      <c r="E11" s="170"/>
      <c r="F11" s="170"/>
      <c r="G11" s="170"/>
      <c r="H11" s="170"/>
      <c r="I11" s="66"/>
      <c r="J11" s="61"/>
    </row>
    <row r="12" spans="1:10" ht="35.25" customHeight="1" x14ac:dyDescent="0.15">
      <c r="A12" s="65" t="s">
        <v>34</v>
      </c>
      <c r="B12" s="64" t="s">
        <v>33</v>
      </c>
      <c r="C12" s="63"/>
      <c r="D12" s="61"/>
      <c r="E12" s="62"/>
      <c r="F12" s="62"/>
      <c r="G12" s="62"/>
      <c r="H12" s="62"/>
      <c r="I12" s="62"/>
      <c r="J12" s="61"/>
    </row>
    <row r="13" spans="1:10" ht="6.75" customHeight="1" thickBot="1" x14ac:dyDescent="0.2"/>
    <row r="14" spans="1:10" ht="30" customHeight="1" thickBot="1" x14ac:dyDescent="0.2">
      <c r="A14" s="60"/>
      <c r="B14" s="59" t="s">
        <v>32</v>
      </c>
      <c r="C14" s="58"/>
      <c r="D14" s="58" t="s">
        <v>31</v>
      </c>
      <c r="E14" s="57"/>
      <c r="F14" s="57"/>
      <c r="G14" s="57"/>
      <c r="H14" s="171" t="s">
        <v>30</v>
      </c>
      <c r="I14" s="172"/>
    </row>
    <row r="15" spans="1:10" ht="45" customHeight="1" x14ac:dyDescent="0.15">
      <c r="A15" s="56" t="s">
        <v>29</v>
      </c>
      <c r="B15" s="55" t="s">
        <v>28</v>
      </c>
      <c r="C15" s="54"/>
      <c r="D15" s="53" t="s">
        <v>27</v>
      </c>
      <c r="E15" s="52">
        <v>1</v>
      </c>
      <c r="F15" s="52" t="s">
        <v>26</v>
      </c>
      <c r="G15" s="51">
        <v>170000</v>
      </c>
      <c r="H15" s="50" t="s">
        <v>25</v>
      </c>
      <c r="I15" s="49">
        <f>E15*G15*1.1</f>
        <v>187000.00000000003</v>
      </c>
    </row>
    <row r="16" spans="1:10" ht="39" customHeight="1" x14ac:dyDescent="0.15">
      <c r="A16" s="48" t="s">
        <v>24</v>
      </c>
      <c r="B16" s="47" t="s">
        <v>23</v>
      </c>
      <c r="C16" s="46"/>
      <c r="D16" s="45" t="s">
        <v>22</v>
      </c>
      <c r="E16" s="44">
        <v>1</v>
      </c>
      <c r="F16" s="43" t="s">
        <v>21</v>
      </c>
      <c r="G16" s="42">
        <v>250000</v>
      </c>
      <c r="H16" s="41" t="s">
        <v>12</v>
      </c>
      <c r="I16" s="27">
        <f>E16*G16*1.1</f>
        <v>275000</v>
      </c>
    </row>
    <row r="17" spans="1:9" ht="35.25" customHeight="1" x14ac:dyDescent="0.15">
      <c r="A17" s="40" t="s">
        <v>20</v>
      </c>
      <c r="B17" s="39" t="s">
        <v>19</v>
      </c>
      <c r="C17" s="36"/>
      <c r="D17" s="38" t="s">
        <v>18</v>
      </c>
      <c r="E17" s="37" t="s">
        <v>17</v>
      </c>
      <c r="F17" s="37"/>
      <c r="G17" s="37"/>
      <c r="H17" s="37"/>
      <c r="I17" s="27">
        <v>0</v>
      </c>
    </row>
    <row r="18" spans="1:9" ht="38.25" customHeight="1" x14ac:dyDescent="0.15">
      <c r="A18" s="184" t="s">
        <v>16</v>
      </c>
      <c r="B18" s="187" t="s">
        <v>15</v>
      </c>
      <c r="C18" s="36"/>
      <c r="D18" s="35" t="s">
        <v>14</v>
      </c>
      <c r="E18" s="34"/>
      <c r="F18" s="33" t="s">
        <v>13</v>
      </c>
      <c r="G18" s="32"/>
      <c r="H18" s="31" t="s">
        <v>12</v>
      </c>
      <c r="I18" s="30">
        <f>E18*G18*1.1</f>
        <v>0</v>
      </c>
    </row>
    <row r="19" spans="1:9" ht="50.25" customHeight="1" x14ac:dyDescent="0.15">
      <c r="A19" s="185"/>
      <c r="B19" s="188"/>
      <c r="C19" s="29"/>
      <c r="D19" s="28" t="s">
        <v>11</v>
      </c>
      <c r="E19" s="173" t="s">
        <v>10</v>
      </c>
      <c r="F19" s="174"/>
      <c r="G19" s="174"/>
      <c r="H19" s="175"/>
      <c r="I19" s="27">
        <f>(I15+I16+I17+I18)*0.1</f>
        <v>46200</v>
      </c>
    </row>
    <row r="20" spans="1:9" ht="14.25" customHeight="1" thickBot="1" x14ac:dyDescent="0.2">
      <c r="A20" s="186"/>
      <c r="B20" s="189"/>
      <c r="C20" s="26"/>
      <c r="D20" s="182" t="s">
        <v>9</v>
      </c>
      <c r="E20" s="182"/>
      <c r="F20" s="182"/>
      <c r="G20" s="182"/>
      <c r="H20" s="183"/>
      <c r="I20" s="25">
        <f>SUBTOTAL(9,I18:I19)</f>
        <v>46200</v>
      </c>
    </row>
    <row r="21" spans="1:9" ht="39.950000000000003" customHeight="1" thickBot="1" x14ac:dyDescent="0.2">
      <c r="A21" s="24" t="s">
        <v>8</v>
      </c>
      <c r="B21" s="23" t="s">
        <v>7</v>
      </c>
      <c r="C21" s="7"/>
      <c r="D21" s="18" t="s">
        <v>6</v>
      </c>
      <c r="E21" s="22"/>
      <c r="F21" s="21"/>
      <c r="G21" s="21"/>
      <c r="H21" s="21"/>
      <c r="I21" s="13">
        <f>I15+I16+I17+I19+I18</f>
        <v>508200</v>
      </c>
    </row>
    <row r="22" spans="1:9" ht="39.950000000000003" customHeight="1" thickBot="1" x14ac:dyDescent="0.2">
      <c r="A22" s="20" t="s">
        <v>5</v>
      </c>
      <c r="B22" s="19" t="s">
        <v>4</v>
      </c>
      <c r="C22" s="18"/>
      <c r="D22" s="17" t="s">
        <v>3</v>
      </c>
      <c r="E22" s="16"/>
      <c r="F22" s="15"/>
      <c r="G22" s="15"/>
      <c r="H22" s="14"/>
      <c r="I22" s="13">
        <f>I21*0.3</f>
        <v>152460</v>
      </c>
    </row>
    <row r="23" spans="1:9" ht="24.95" customHeight="1" x14ac:dyDescent="0.15">
      <c r="A23" s="176" t="s">
        <v>2</v>
      </c>
      <c r="B23" s="177"/>
      <c r="C23" s="12"/>
      <c r="D23" s="11" t="s">
        <v>1</v>
      </c>
      <c r="E23" s="10"/>
      <c r="F23" s="9"/>
      <c r="G23" s="9"/>
      <c r="H23" s="8"/>
      <c r="I23" s="180">
        <f>I21+I22</f>
        <v>660660</v>
      </c>
    </row>
    <row r="24" spans="1:9" ht="24.95" customHeight="1" thickBot="1" x14ac:dyDescent="0.2">
      <c r="A24" s="178"/>
      <c r="B24" s="179"/>
      <c r="C24" s="7"/>
      <c r="D24" s="6">
        <f>I23*1/11</f>
        <v>60060</v>
      </c>
      <c r="E24" s="5"/>
      <c r="F24" s="4"/>
      <c r="G24" s="4"/>
      <c r="H24" s="3"/>
      <c r="I24" s="181"/>
    </row>
    <row r="25" spans="1:9" ht="131.25" customHeight="1" thickBot="1" x14ac:dyDescent="0.2">
      <c r="A25" s="167" t="s">
        <v>0</v>
      </c>
      <c r="B25" s="168"/>
      <c r="C25" s="168"/>
      <c r="D25" s="168"/>
      <c r="E25" s="168"/>
      <c r="F25" s="168"/>
      <c r="G25" s="168"/>
      <c r="H25" s="168"/>
      <c r="I25" s="169"/>
    </row>
  </sheetData>
  <mergeCells count="15">
    <mergeCell ref="E2:F2"/>
    <mergeCell ref="E3:F4"/>
    <mergeCell ref="A6:I6"/>
    <mergeCell ref="D8:H8"/>
    <mergeCell ref="D9:H9"/>
    <mergeCell ref="D10:H10"/>
    <mergeCell ref="A25:I25"/>
    <mergeCell ref="D11:H11"/>
    <mergeCell ref="H14:I14"/>
    <mergeCell ref="E19:H19"/>
    <mergeCell ref="A23:B24"/>
    <mergeCell ref="I23:I24"/>
    <mergeCell ref="D20:H20"/>
    <mergeCell ref="A18:A20"/>
    <mergeCell ref="B18:B20"/>
  </mergeCells>
  <phoneticPr fontId="2"/>
  <pageMargins left="0.77" right="0.23622047244094491" top="0.62992125984251968" bottom="0.5511811023622047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33"/>
  <sheetViews>
    <sheetView tabSelected="1" view="pageBreakPreview" zoomScaleNormal="100" zoomScaleSheetLayoutView="100" workbookViewId="0">
      <selection activeCell="D23" sqref="D23"/>
    </sheetView>
  </sheetViews>
  <sheetFormatPr defaultRowHeight="12" x14ac:dyDescent="0.15"/>
  <cols>
    <col min="1" max="1" width="3.75" style="1" customWidth="1"/>
    <col min="2" max="2" width="12.75" style="1" customWidth="1"/>
    <col min="3" max="3" width="3.625" style="1" customWidth="1"/>
    <col min="4" max="4" width="22.625" style="1" customWidth="1"/>
    <col min="5" max="5" width="2.375" style="1" customWidth="1"/>
    <col min="6" max="7" width="5.875" style="2" customWidth="1"/>
    <col min="8" max="8" width="4.25" style="2" customWidth="1"/>
    <col min="9" max="9" width="4.75" style="2" customWidth="1"/>
    <col min="10" max="10" width="8.375" style="2" customWidth="1"/>
    <col min="11" max="11" width="10.875" style="2" customWidth="1"/>
    <col min="12" max="12" width="13.5" style="2" customWidth="1"/>
    <col min="13" max="13" width="16.5" style="1" customWidth="1"/>
    <col min="14" max="16384" width="9" style="1"/>
  </cols>
  <sheetData>
    <row r="1" spans="1:13" ht="15" customHeight="1" x14ac:dyDescent="0.15">
      <c r="A1" s="1" t="s">
        <v>101</v>
      </c>
    </row>
    <row r="2" spans="1:13" ht="14.25" customHeight="1" x14ac:dyDescent="0.15">
      <c r="H2" s="190" t="s">
        <v>100</v>
      </c>
      <c r="I2" s="191"/>
      <c r="J2" s="82"/>
      <c r="K2" s="81"/>
      <c r="L2" s="80"/>
    </row>
    <row r="3" spans="1:13" ht="14.25" customHeight="1" x14ac:dyDescent="0.15">
      <c r="H3" s="192" t="s">
        <v>99</v>
      </c>
      <c r="I3" s="193"/>
      <c r="J3" s="82" t="s">
        <v>49</v>
      </c>
      <c r="K3" s="81" t="s">
        <v>48</v>
      </c>
      <c r="L3" s="80"/>
    </row>
    <row r="4" spans="1:13" ht="16.5" customHeight="1" x14ac:dyDescent="0.15">
      <c r="H4" s="194"/>
      <c r="I4" s="195"/>
      <c r="J4" s="82" t="s">
        <v>47</v>
      </c>
      <c r="K4" s="81" t="s">
        <v>46</v>
      </c>
      <c r="L4" s="80"/>
    </row>
    <row r="5" spans="1:13" ht="27" customHeight="1" x14ac:dyDescent="0.15">
      <c r="A5" s="79"/>
      <c r="B5" s="79"/>
      <c r="L5" s="165" t="s">
        <v>98</v>
      </c>
    </row>
    <row r="6" spans="1:13" ht="21" x14ac:dyDescent="0.2">
      <c r="A6" s="196" t="s">
        <v>102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77"/>
    </row>
    <row r="7" spans="1:13" ht="14.25" customHeight="1" x14ac:dyDescent="0.15">
      <c r="A7" s="75"/>
      <c r="B7" s="75"/>
      <c r="C7" s="75"/>
      <c r="D7" s="75"/>
      <c r="E7" s="75"/>
      <c r="F7" s="76"/>
      <c r="G7" s="76"/>
      <c r="H7" s="76"/>
      <c r="I7" s="76"/>
      <c r="J7" s="76"/>
      <c r="K7" s="76"/>
      <c r="L7" s="76"/>
      <c r="M7" s="75"/>
    </row>
    <row r="8" spans="1:13" s="158" customFormat="1" ht="21" customHeight="1" x14ac:dyDescent="0.15">
      <c r="A8" s="164" t="s">
        <v>97</v>
      </c>
      <c r="B8" s="212" t="s">
        <v>96</v>
      </c>
      <c r="C8" s="212"/>
      <c r="D8" s="212"/>
      <c r="E8" s="212"/>
      <c r="F8" s="212"/>
      <c r="G8" s="212"/>
      <c r="H8" s="212"/>
      <c r="I8" s="212"/>
      <c r="J8" s="212"/>
      <c r="K8" s="155"/>
      <c r="L8" s="155"/>
      <c r="M8" s="159"/>
    </row>
    <row r="9" spans="1:13" s="158" customFormat="1" ht="21" customHeight="1" x14ac:dyDescent="0.15">
      <c r="A9" s="164" t="s">
        <v>95</v>
      </c>
      <c r="B9" s="212" t="s">
        <v>94</v>
      </c>
      <c r="C9" s="212"/>
      <c r="D9" s="213"/>
      <c r="E9" s="213"/>
      <c r="F9" s="213"/>
      <c r="G9" s="213"/>
      <c r="H9" s="213"/>
      <c r="I9" s="213"/>
      <c r="J9" s="213"/>
      <c r="K9" s="155"/>
      <c r="L9" s="155"/>
      <c r="M9" s="159"/>
    </row>
    <row r="10" spans="1:13" s="158" customFormat="1" ht="21" customHeight="1" x14ac:dyDescent="0.15">
      <c r="A10" s="164" t="s">
        <v>93</v>
      </c>
      <c r="B10" s="213" t="s">
        <v>92</v>
      </c>
      <c r="C10" s="213"/>
      <c r="D10" s="213"/>
      <c r="E10" s="213"/>
      <c r="F10" s="213"/>
      <c r="G10" s="213"/>
      <c r="H10" s="213"/>
      <c r="I10" s="213"/>
      <c r="J10" s="213"/>
      <c r="K10" s="155"/>
      <c r="L10" s="155"/>
      <c r="M10" s="154"/>
    </row>
    <row r="11" spans="1:13" s="158" customFormat="1" ht="21" customHeight="1" x14ac:dyDescent="0.15">
      <c r="A11" s="163" t="s">
        <v>91</v>
      </c>
      <c r="B11" s="162" t="s">
        <v>90</v>
      </c>
      <c r="C11" s="162"/>
      <c r="D11" s="161">
        <v>0</v>
      </c>
      <c r="E11" s="161"/>
      <c r="F11" s="161"/>
      <c r="G11" s="161"/>
      <c r="H11" s="161"/>
      <c r="I11" s="161"/>
      <c r="J11" s="161"/>
      <c r="K11" s="160"/>
      <c r="L11" s="160"/>
      <c r="M11" s="159"/>
    </row>
    <row r="12" spans="1:13" s="139" customFormat="1" ht="21" customHeight="1" x14ac:dyDescent="0.15">
      <c r="A12" s="157" t="s">
        <v>89</v>
      </c>
      <c r="B12" s="139" t="s">
        <v>88</v>
      </c>
      <c r="C12" s="156"/>
      <c r="D12" s="154"/>
      <c r="E12" s="154"/>
      <c r="F12" s="155"/>
      <c r="G12" s="155"/>
      <c r="H12" s="155"/>
      <c r="I12" s="155"/>
      <c r="J12" s="155"/>
      <c r="K12" s="155"/>
      <c r="L12" s="155"/>
      <c r="M12" s="154"/>
    </row>
    <row r="13" spans="1:13" ht="6.75" customHeight="1" thickBot="1" x14ac:dyDescent="0.2"/>
    <row r="14" spans="1:13" ht="30" customHeight="1" thickBot="1" x14ac:dyDescent="0.2">
      <c r="A14" s="60"/>
      <c r="B14" s="153" t="s">
        <v>32</v>
      </c>
      <c r="C14" s="58"/>
      <c r="D14" s="58" t="s">
        <v>31</v>
      </c>
      <c r="E14" s="59"/>
      <c r="F14" s="57"/>
      <c r="G14" s="57"/>
      <c r="H14" s="57"/>
      <c r="I14" s="57"/>
      <c r="J14" s="57"/>
      <c r="K14" s="171" t="s">
        <v>30</v>
      </c>
      <c r="L14" s="172"/>
    </row>
    <row r="15" spans="1:13" ht="39.950000000000003" customHeight="1" x14ac:dyDescent="0.15">
      <c r="A15" s="215" t="s">
        <v>29</v>
      </c>
      <c r="B15" s="217" t="s">
        <v>87</v>
      </c>
      <c r="C15" s="152"/>
      <c r="D15" s="151" t="s">
        <v>86</v>
      </c>
      <c r="E15" s="150"/>
      <c r="F15" s="149"/>
      <c r="G15" s="148" t="s">
        <v>85</v>
      </c>
      <c r="H15" s="219">
        <v>100000</v>
      </c>
      <c r="I15" s="219"/>
      <c r="J15" s="147" t="s">
        <v>56</v>
      </c>
      <c r="K15" s="146" t="s">
        <v>55</v>
      </c>
      <c r="L15" s="145">
        <f>INT(F15*H15*1.1)</f>
        <v>0</v>
      </c>
    </row>
    <row r="16" spans="1:13" ht="39.950000000000003" customHeight="1" x14ac:dyDescent="0.15">
      <c r="A16" s="216"/>
      <c r="B16" s="218"/>
      <c r="C16" s="54"/>
      <c r="D16" s="144" t="s">
        <v>84</v>
      </c>
      <c r="E16" s="143"/>
      <c r="F16" s="142"/>
      <c r="G16" s="51" t="s">
        <v>83</v>
      </c>
      <c r="H16" s="202">
        <v>30000</v>
      </c>
      <c r="I16" s="202"/>
      <c r="J16" s="141" t="s">
        <v>56</v>
      </c>
      <c r="K16" s="140" t="s">
        <v>55</v>
      </c>
      <c r="L16" s="27">
        <f>INT(F16*H16*1.1)</f>
        <v>0</v>
      </c>
    </row>
    <row r="17" spans="1:13" ht="25.5" customHeight="1" x14ac:dyDescent="0.15">
      <c r="A17" s="228" t="s">
        <v>24</v>
      </c>
      <c r="B17" s="206" t="s">
        <v>82</v>
      </c>
      <c r="C17" s="36"/>
      <c r="D17" s="139" t="s">
        <v>81</v>
      </c>
      <c r="E17" s="223" t="s">
        <v>80</v>
      </c>
      <c r="F17" s="224"/>
      <c r="G17" s="224"/>
      <c r="H17" s="224"/>
      <c r="I17" s="224"/>
      <c r="J17" s="224"/>
      <c r="K17" s="225"/>
      <c r="L17" s="88"/>
    </row>
    <row r="18" spans="1:13" ht="20.25" customHeight="1" x14ac:dyDescent="0.15">
      <c r="A18" s="229"/>
      <c r="B18" s="207"/>
      <c r="C18" s="12"/>
      <c r="D18" s="138" t="s">
        <v>79</v>
      </c>
      <c r="E18" s="93" t="s">
        <v>74</v>
      </c>
      <c r="F18" s="130"/>
      <c r="G18" s="129" t="s">
        <v>76</v>
      </c>
      <c r="H18" s="137"/>
      <c r="I18" s="129" t="s">
        <v>78</v>
      </c>
      <c r="J18" s="136"/>
      <c r="K18" s="129" t="s">
        <v>77</v>
      </c>
      <c r="L18" s="88"/>
    </row>
    <row r="19" spans="1:13" ht="24.95" customHeight="1" x14ac:dyDescent="0.15">
      <c r="A19" s="229"/>
      <c r="B19" s="207"/>
      <c r="C19" s="12"/>
      <c r="D19" s="135"/>
      <c r="E19" s="134"/>
      <c r="F19" s="52"/>
      <c r="G19" s="133" t="s">
        <v>76</v>
      </c>
      <c r="H19" s="214">
        <v>6000</v>
      </c>
      <c r="I19" s="214"/>
      <c r="J19" s="128" t="s">
        <v>56</v>
      </c>
      <c r="K19" s="132" t="s">
        <v>55</v>
      </c>
      <c r="L19" s="49">
        <f>INT((IF(D17="■　1例目",J18,0)+F18*H18)*H19*1.1)</f>
        <v>0</v>
      </c>
    </row>
    <row r="20" spans="1:13" ht="24.95" customHeight="1" x14ac:dyDescent="0.15">
      <c r="A20" s="229"/>
      <c r="B20" s="207"/>
      <c r="C20" s="12"/>
      <c r="D20" s="131" t="s">
        <v>75</v>
      </c>
      <c r="E20" s="93" t="s">
        <v>74</v>
      </c>
      <c r="F20" s="130"/>
      <c r="G20" s="129" t="s">
        <v>73</v>
      </c>
      <c r="H20" s="214">
        <v>50000</v>
      </c>
      <c r="I20" s="214"/>
      <c r="J20" s="128" t="s">
        <v>56</v>
      </c>
      <c r="K20" s="91" t="s">
        <v>55</v>
      </c>
      <c r="L20" s="88">
        <f>INT(F20*H20*1.1)</f>
        <v>0</v>
      </c>
    </row>
    <row r="21" spans="1:13" ht="24.95" customHeight="1" x14ac:dyDescent="0.15">
      <c r="A21" s="226" t="s">
        <v>20</v>
      </c>
      <c r="B21" s="221" t="s">
        <v>72</v>
      </c>
      <c r="C21" s="36"/>
      <c r="D21" s="127"/>
      <c r="E21" s="126"/>
      <c r="F21" s="125" t="s">
        <v>71</v>
      </c>
      <c r="G21" s="124"/>
      <c r="H21" s="220" t="s">
        <v>70</v>
      </c>
      <c r="I21" s="220"/>
      <c r="J21" s="123"/>
      <c r="K21" s="122"/>
      <c r="L21" s="30"/>
    </row>
    <row r="22" spans="1:13" ht="23.25" customHeight="1" x14ac:dyDescent="0.15">
      <c r="A22" s="227"/>
      <c r="B22" s="222"/>
      <c r="C22" s="12"/>
      <c r="D22" s="121"/>
      <c r="E22" s="109"/>
      <c r="F22" s="120">
        <v>7000</v>
      </c>
      <c r="G22" s="52" t="s">
        <v>69</v>
      </c>
      <c r="H22" s="119"/>
      <c r="I22" s="52" t="s">
        <v>68</v>
      </c>
      <c r="J22" s="51"/>
      <c r="K22" s="52"/>
      <c r="L22" s="49">
        <f>INT(F22*H22)</f>
        <v>0</v>
      </c>
    </row>
    <row r="23" spans="1:13" ht="30" customHeight="1" x14ac:dyDescent="0.15">
      <c r="A23" s="206" t="s">
        <v>16</v>
      </c>
      <c r="B23" s="209" t="s">
        <v>15</v>
      </c>
      <c r="C23" s="118"/>
      <c r="D23" s="117" t="s">
        <v>103</v>
      </c>
      <c r="E23" s="116"/>
      <c r="F23" s="115"/>
      <c r="G23" s="114" t="s">
        <v>66</v>
      </c>
      <c r="H23" s="198"/>
      <c r="I23" s="198"/>
      <c r="J23" s="113" t="s">
        <v>56</v>
      </c>
      <c r="K23" s="112" t="s">
        <v>55</v>
      </c>
      <c r="L23" s="111">
        <f>INT(F23*H23*1.1)</f>
        <v>0</v>
      </c>
      <c r="M23" s="98"/>
    </row>
    <row r="24" spans="1:13" ht="30" customHeight="1" x14ac:dyDescent="0.15">
      <c r="A24" s="207"/>
      <c r="B24" s="210"/>
      <c r="C24" s="110"/>
      <c r="D24" s="53" t="s">
        <v>67</v>
      </c>
      <c r="E24" s="109"/>
      <c r="F24" s="108"/>
      <c r="G24" s="107" t="s">
        <v>66</v>
      </c>
      <c r="H24" s="202">
        <v>30000</v>
      </c>
      <c r="I24" s="202"/>
      <c r="J24" s="106" t="s">
        <v>56</v>
      </c>
      <c r="K24" s="105" t="s">
        <v>55</v>
      </c>
      <c r="L24" s="104">
        <f>INT(F24*H24*1.1)</f>
        <v>0</v>
      </c>
      <c r="M24" s="98"/>
    </row>
    <row r="25" spans="1:13" ht="30" customHeight="1" x14ac:dyDescent="0.15">
      <c r="A25" s="207"/>
      <c r="B25" s="210"/>
      <c r="C25" s="12"/>
      <c r="D25" s="45" t="s">
        <v>65</v>
      </c>
      <c r="E25" s="103"/>
      <c r="F25" s="102"/>
      <c r="G25" s="44" t="s">
        <v>64</v>
      </c>
      <c r="H25" s="102">
        <v>0</v>
      </c>
      <c r="I25" s="101" t="s">
        <v>63</v>
      </c>
      <c r="J25" s="100">
        <v>6000</v>
      </c>
      <c r="K25" s="99" t="s">
        <v>12</v>
      </c>
      <c r="L25" s="27">
        <f>INT(F25*H25*J25*1.1)</f>
        <v>0</v>
      </c>
      <c r="M25" s="98">
        <v>310000</v>
      </c>
    </row>
    <row r="26" spans="1:13" ht="30" customHeight="1" x14ac:dyDescent="0.15">
      <c r="A26" s="207"/>
      <c r="B26" s="210"/>
      <c r="C26" s="12"/>
      <c r="D26" s="97" t="s">
        <v>62</v>
      </c>
      <c r="E26" s="199" t="s">
        <v>61</v>
      </c>
      <c r="F26" s="200"/>
      <c r="G26" s="200"/>
      <c r="H26" s="200"/>
      <c r="I26" s="200"/>
      <c r="J26" s="200"/>
      <c r="K26" s="201"/>
      <c r="L26" s="49">
        <f>INT((L15+L16+L19+L20+L22+L23+L24+L25+L28)*0.1)</f>
        <v>0</v>
      </c>
      <c r="M26" s="98">
        <v>410000</v>
      </c>
    </row>
    <row r="27" spans="1:13" x14ac:dyDescent="0.15">
      <c r="A27" s="208"/>
      <c r="B27" s="211"/>
      <c r="C27" s="97"/>
      <c r="D27" s="204" t="s">
        <v>9</v>
      </c>
      <c r="E27" s="204"/>
      <c r="F27" s="204"/>
      <c r="G27" s="204"/>
      <c r="H27" s="204"/>
      <c r="I27" s="204"/>
      <c r="J27" s="204"/>
      <c r="K27" s="205"/>
      <c r="L27" s="49">
        <f>SUBTOTAL(9,L23:L26)</f>
        <v>0</v>
      </c>
    </row>
    <row r="28" spans="1:13" ht="24.95" customHeight="1" thickBot="1" x14ac:dyDescent="0.2">
      <c r="A28" s="96" t="s">
        <v>60</v>
      </c>
      <c r="B28" s="95" t="s">
        <v>59</v>
      </c>
      <c r="C28" s="12"/>
      <c r="D28" s="94" t="s">
        <v>58</v>
      </c>
      <c r="E28" s="93"/>
      <c r="F28" s="92"/>
      <c r="G28" s="91" t="s">
        <v>57</v>
      </c>
      <c r="H28" s="203"/>
      <c r="I28" s="203"/>
      <c r="J28" s="90" t="s">
        <v>56</v>
      </c>
      <c r="K28" s="89" t="s">
        <v>55</v>
      </c>
      <c r="L28" s="88">
        <f>INT(F28*H28*1.1)</f>
        <v>0</v>
      </c>
    </row>
    <row r="29" spans="1:13" ht="39.950000000000003" customHeight="1" thickBot="1" x14ac:dyDescent="0.2">
      <c r="A29" s="20" t="s">
        <v>8</v>
      </c>
      <c r="B29" s="19" t="s">
        <v>7</v>
      </c>
      <c r="C29" s="87"/>
      <c r="D29" s="18" t="s">
        <v>54</v>
      </c>
      <c r="E29" s="17"/>
      <c r="F29" s="21"/>
      <c r="G29" s="21"/>
      <c r="H29" s="21"/>
      <c r="I29" s="21"/>
      <c r="J29" s="21"/>
      <c r="K29" s="21"/>
      <c r="L29" s="13">
        <f>INT(L15+L16+L19+L20+L22+L23+L24+L25+L26+L28)</f>
        <v>0</v>
      </c>
    </row>
    <row r="30" spans="1:13" ht="39.950000000000003" customHeight="1" thickBot="1" x14ac:dyDescent="0.2">
      <c r="A30" s="20" t="s">
        <v>5</v>
      </c>
      <c r="B30" s="18" t="s">
        <v>4</v>
      </c>
      <c r="C30" s="18"/>
      <c r="D30" s="17" t="s">
        <v>3</v>
      </c>
      <c r="E30" s="17"/>
      <c r="F30" s="15"/>
      <c r="G30" s="15"/>
      <c r="H30" s="15"/>
      <c r="I30" s="15"/>
      <c r="J30" s="15"/>
      <c r="K30" s="86"/>
      <c r="L30" s="13">
        <f>INT(L29*0.3)</f>
        <v>0</v>
      </c>
    </row>
    <row r="31" spans="1:13" ht="24.95" customHeight="1" x14ac:dyDescent="0.15">
      <c r="A31" s="176" t="s">
        <v>2</v>
      </c>
      <c r="B31" s="177"/>
      <c r="C31" s="12"/>
      <c r="D31" s="11" t="s">
        <v>53</v>
      </c>
      <c r="E31" s="85"/>
      <c r="F31" s="9"/>
      <c r="G31" s="9"/>
      <c r="H31" s="9"/>
      <c r="I31" s="9"/>
      <c r="J31" s="9"/>
      <c r="K31" s="9"/>
      <c r="L31" s="180">
        <f>INT(L29+L30)</f>
        <v>0</v>
      </c>
    </row>
    <row r="32" spans="1:13" ht="24.95" customHeight="1" thickBot="1" x14ac:dyDescent="0.2">
      <c r="A32" s="178"/>
      <c r="B32" s="179"/>
      <c r="C32" s="7"/>
      <c r="D32" s="84">
        <f>INT(L31*1/11)</f>
        <v>0</v>
      </c>
      <c r="E32" s="83"/>
      <c r="F32" s="4"/>
      <c r="G32" s="4"/>
      <c r="H32" s="4"/>
      <c r="I32" s="4"/>
      <c r="J32" s="4"/>
      <c r="K32" s="4"/>
      <c r="L32" s="181"/>
    </row>
    <row r="33" spans="1:12" ht="99" customHeight="1" thickBot="1" x14ac:dyDescent="0.2">
      <c r="A33" s="167" t="s">
        <v>0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9"/>
    </row>
  </sheetData>
  <mergeCells count="32">
    <mergeCell ref="H21:I21"/>
    <mergeCell ref="B21:B22"/>
    <mergeCell ref="E17:K17"/>
    <mergeCell ref="H19:I19"/>
    <mergeCell ref="A21:A22"/>
    <mergeCell ref="A17:A20"/>
    <mergeCell ref="B17:B20"/>
    <mergeCell ref="B9:C9"/>
    <mergeCell ref="D9:J9"/>
    <mergeCell ref="H20:I20"/>
    <mergeCell ref="H2:I2"/>
    <mergeCell ref="H3:I4"/>
    <mergeCell ref="A6:L6"/>
    <mergeCell ref="B8:C8"/>
    <mergeCell ref="D8:J8"/>
    <mergeCell ref="K14:L14"/>
    <mergeCell ref="A15:A16"/>
    <mergeCell ref="B10:C10"/>
    <mergeCell ref="D10:J10"/>
    <mergeCell ref="B15:B16"/>
    <mergeCell ref="H15:I15"/>
    <mergeCell ref="H16:I16"/>
    <mergeCell ref="A31:B32"/>
    <mergeCell ref="L31:L32"/>
    <mergeCell ref="A33:L33"/>
    <mergeCell ref="H23:I23"/>
    <mergeCell ref="E26:K26"/>
    <mergeCell ref="H24:I24"/>
    <mergeCell ref="H28:I28"/>
    <mergeCell ref="D27:K27"/>
    <mergeCell ref="A23:A27"/>
    <mergeCell ref="B23:B27"/>
  </mergeCells>
  <phoneticPr fontId="2"/>
  <dataValidations count="1">
    <dataValidation type="list" showInputMessage="1" showErrorMessage="1" sqref="H23:I23" xr:uid="{00000000-0002-0000-0100-000000000000}">
      <formula1>$M$28:$M$30</formula1>
    </dataValidation>
  </dataValidations>
  <pageMargins left="0.77" right="0.23622047244094491" top="0.62992125984251968" bottom="0.55118110236220474" header="0.51181102362204722" footer="0.51181102362204722"/>
  <pageSetup paperSize="9" scale="95" orientation="portrait" r:id="rId1"/>
  <headerFooter alignWithMargins="0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体外診断用医薬品（契約締結時）</vt:lpstr>
      <vt:lpstr>体外診断（継続審査・費用発生時) </vt:lpstr>
      <vt:lpstr>'体外診断（継続審査・費用発生時)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治験事務局</dc:creator>
  <cp:lastModifiedBy>AMU</cp:lastModifiedBy>
  <cp:lastPrinted>2019-02-04T02:57:28Z</cp:lastPrinted>
  <dcterms:created xsi:type="dcterms:W3CDTF">2019-01-17T00:47:40Z</dcterms:created>
  <dcterms:modified xsi:type="dcterms:W3CDTF">2022-06-28T05:21:38Z</dcterms:modified>
</cp:coreProperties>
</file>